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ehb.sharepoint.com/sites/PeopleProgrammes/Shared Documents/Strategic Projects/z- Buying and Selling Annual Leave/Calculators/"/>
    </mc:Choice>
  </mc:AlternateContent>
  <xr:revisionPtr revIDLastSave="0" documentId="8_{F3E931E5-EC7E-4E92-BBDE-0B3AFE3B9BD6}" xr6:coauthVersionLast="47" xr6:coauthVersionMax="47" xr10:uidLastSave="{00000000-0000-0000-0000-000000000000}"/>
  <bookViews>
    <workbookView xWindow="-110" yWindow="-110" windowWidth="19420" windowHeight="10300" xr2:uid="{064FB7E0-0433-40DF-80BA-D2A5FE7F4256}"/>
  </bookViews>
  <sheets>
    <sheet name="Navigation" sheetId="7" r:id="rId1"/>
    <sheet name="Buying AL Cost - AfC" sheetId="8" r:id="rId2"/>
    <sheet name="Buying A-L Cost - PAs" sheetId="6" r:id="rId3"/>
    <sheet name="Buying A-L Cost - Hours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8" l="1"/>
  <c r="C8" i="8"/>
  <c r="C9" i="8" s="1"/>
  <c r="C14" i="5"/>
  <c r="C8" i="5"/>
  <c r="C9" i="5" s="1"/>
  <c r="C10" i="5" s="1"/>
  <c r="C14" i="6"/>
  <c r="C8" i="6"/>
  <c r="C9" i="6" s="1"/>
  <c r="C11" i="8" l="1"/>
  <c r="C15" i="8" s="1"/>
  <c r="C17" i="8" s="1"/>
  <c r="C18" i="8" s="1"/>
  <c r="C10" i="8"/>
  <c r="C11" i="5"/>
  <c r="C15" i="5" s="1"/>
  <c r="C17" i="5" s="1"/>
  <c r="C18" i="5" s="1"/>
  <c r="C11" i="6"/>
  <c r="C12" i="6" s="1"/>
  <c r="C10" i="6"/>
  <c r="C15" i="6" l="1"/>
  <c r="C17" i="6" s="1"/>
  <c r="C18" i="6" s="1"/>
  <c r="C12" i="8"/>
  <c r="C12" i="5"/>
</calcChain>
</file>

<file path=xl/sharedStrings.xml><?xml version="1.0" encoding="utf-8"?>
<sst xmlns="http://schemas.openxmlformats.org/spreadsheetml/2006/main" count="52" uniqueCount="29">
  <si>
    <t>Click the staff group you belong to:</t>
  </si>
  <si>
    <t>Agenda for Change Contract</t>
  </si>
  <si>
    <t>Medical &amp; Dental Contract - Hourly Paid</t>
  </si>
  <si>
    <t>Medical &amp; Dental Contract - Paid in Programmed Activites</t>
  </si>
  <si>
    <t>Enter information into the Orange Cells Only</t>
  </si>
  <si>
    <t>Weekly Contracted Hours</t>
  </si>
  <si>
    <t>Please note: your repayments will change in line with any salary changes during the repayment window.</t>
  </si>
  <si>
    <t>Number of Annual Leave Hours Buying</t>
  </si>
  <si>
    <t>Annual Contracted Hours</t>
  </si>
  <si>
    <t>New Annual Hours Paid</t>
  </si>
  <si>
    <t>Approx Monthly Hours Paid</t>
  </si>
  <si>
    <t>Approx Weekly Hours Paid</t>
  </si>
  <si>
    <t>Approx weekly hours salary paying for the brought leave</t>
  </si>
  <si>
    <t>Equivilent Full Time Annual Salary</t>
  </si>
  <si>
    <t>Approx Part Time Salary</t>
  </si>
  <si>
    <t>Approx salary deduction per annum</t>
  </si>
  <si>
    <t>Repayment Duration</t>
  </si>
  <si>
    <t>Approx salary deduction per week</t>
  </si>
  <si>
    <t>Approx salary deduction per month</t>
  </si>
  <si>
    <t>Agenda for Change Staff Only</t>
  </si>
  <si>
    <t>Weekly Contracted PAs</t>
  </si>
  <si>
    <t>Number of Annual Leave PAs Buying</t>
  </si>
  <si>
    <t>Annual Contracted PAs</t>
  </si>
  <si>
    <t>New Annual PAs Paid</t>
  </si>
  <si>
    <t>Approx Monthly PAs Paid</t>
  </si>
  <si>
    <t>Approx Weekly PAs Paid</t>
  </si>
  <si>
    <t>Approx weekly PAs salary paying for the brought leave</t>
  </si>
  <si>
    <t>Medic Staff paid in PAs</t>
  </si>
  <si>
    <t>Hourly Paid Medical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</si>
</sst>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5" fillId="2" borderId="3" xfId="0" applyFont="1" applyFill="1" applyBorder="1" applyAlignment="1" applyProtection="1">
      <alignment horizontal="center"/>
      <protection locked="0"/>
    </xf>
    <xf numFmtId="164" fontId="5" fillId="2" borderId="3" xfId="1" applyFont="1" applyFill="1" applyBorder="1" applyAlignment="1" applyProtection="1">
      <alignment horizontal="center"/>
      <protection locked="0"/>
    </xf>
    <xf numFmtId="164" fontId="5" fillId="0" borderId="3" xfId="1" applyFont="1" applyBorder="1" applyAlignment="1" applyProtection="1">
      <alignment horizontal="center"/>
      <protection hidden="1"/>
    </xf>
    <xf numFmtId="164" fontId="5" fillId="0" borderId="3" xfId="0" applyNumberFormat="1" applyFont="1" applyBorder="1" applyAlignment="1" applyProtection="1">
      <alignment horizontal="center"/>
      <protection hidden="1"/>
    </xf>
    <xf numFmtId="0" fontId="4" fillId="4" borderId="3" xfId="0" applyFont="1" applyFill="1" applyBorder="1" applyAlignment="1" applyProtection="1">
      <alignment horizontal="center"/>
      <protection hidden="1"/>
    </xf>
    <xf numFmtId="164" fontId="4" fillId="4" borderId="3" xfId="0" applyNumberFormat="1" applyFont="1" applyFill="1" applyBorder="1" applyAlignment="1" applyProtection="1">
      <alignment horizontal="center"/>
      <protection hidden="1"/>
    </xf>
    <xf numFmtId="1" fontId="4" fillId="4" borderId="3" xfId="0" applyNumberFormat="1" applyFont="1" applyFill="1" applyBorder="1" applyAlignment="1" applyProtection="1">
      <alignment horizontal="center"/>
      <protection hidden="1"/>
    </xf>
    <xf numFmtId="1" fontId="5" fillId="0" borderId="3" xfId="0" applyNumberFormat="1" applyFont="1" applyBorder="1" applyAlignment="1" applyProtection="1">
      <alignment horizontal="center"/>
      <protection locked="0"/>
    </xf>
    <xf numFmtId="165" fontId="5" fillId="0" borderId="3" xfId="0" applyNumberFormat="1" applyFont="1" applyBorder="1" applyAlignment="1" applyProtection="1">
      <alignment horizontal="center"/>
      <protection locked="0"/>
    </xf>
    <xf numFmtId="0" fontId="0" fillId="5" borderId="0" xfId="0" applyFill="1"/>
    <xf numFmtId="0" fontId="9" fillId="5" borderId="0" xfId="0" applyFont="1" applyFill="1"/>
    <xf numFmtId="164" fontId="3" fillId="5" borderId="0" xfId="0" applyNumberFormat="1" applyFont="1" applyFill="1" applyAlignment="1" applyProtection="1">
      <alignment vertical="center" wrapText="1"/>
      <protection hidden="1"/>
    </xf>
    <xf numFmtId="0" fontId="0" fillId="5" borderId="0" xfId="0" applyFill="1" applyAlignment="1" applyProtection="1">
      <alignment horizontal="center"/>
      <protection hidden="1"/>
    </xf>
    <xf numFmtId="0" fontId="8" fillId="6" borderId="0" xfId="2" applyFont="1" applyFill="1" applyBorder="1"/>
    <xf numFmtId="0" fontId="8" fillId="7" borderId="0" xfId="2" applyFont="1" applyFill="1" applyBorder="1"/>
    <xf numFmtId="0" fontId="8" fillId="8" borderId="0" xfId="2" applyFont="1" applyFill="1" applyBorder="1"/>
    <xf numFmtId="0" fontId="10" fillId="9" borderId="0" xfId="0" applyFont="1" applyFill="1"/>
    <xf numFmtId="164" fontId="3" fillId="3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164" fontId="6" fillId="3" borderId="0" xfId="0" applyNumberFormat="1" applyFont="1" applyFill="1" applyAlignment="1" applyProtection="1">
      <alignment horizontal="center" vertical="center" wrapText="1"/>
      <protection hidden="1"/>
    </xf>
    <xf numFmtId="0" fontId="3" fillId="3" borderId="0" xfId="0" applyFont="1" applyFill="1" applyAlignment="1" applyProtection="1">
      <alignment horizontal="center" vertical="center"/>
      <protection hidden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B42A-3005-47B0-9D19-5C277B4E6FD7}">
  <dimension ref="D2:D10"/>
  <sheetViews>
    <sheetView showGridLines="0" showRowColHeaders="0" tabSelected="1" workbookViewId="0">
      <selection activeCell="D10" sqref="D10"/>
    </sheetView>
  </sheetViews>
  <sheetFormatPr defaultColWidth="8.85546875" defaultRowHeight="23.45"/>
  <cols>
    <col min="1" max="3" width="8.85546875" style="18"/>
    <col min="4" max="4" width="101.28515625" style="19" customWidth="1"/>
    <col min="5" max="16384" width="8.85546875" style="18"/>
  </cols>
  <sheetData>
    <row r="2" spans="4:4">
      <c r="D2" s="25" t="s">
        <v>0</v>
      </c>
    </row>
    <row r="4" spans="4:4">
      <c r="D4" s="22" t="s">
        <v>1</v>
      </c>
    </row>
    <row r="7" spans="4:4">
      <c r="D7" s="23" t="s">
        <v>2</v>
      </c>
    </row>
    <row r="10" spans="4:4">
      <c r="D10" s="24" t="s">
        <v>3</v>
      </c>
    </row>
  </sheetData>
  <hyperlinks>
    <hyperlink ref="D7" location="'Buying A-L Cost - Hours'!A1" display="Medical &amp; Dental Contract - Hourly Paid" xr:uid="{351BFA06-89D7-4F8A-B2D7-0FC933E93B42}"/>
    <hyperlink ref="D10" location="'Buying A-L Cost - PAs'!A1" display="Medical &amp; Dental Contract - Paid in Programmed Activites" xr:uid="{4669788A-A6DF-40D1-AA94-FCE7C6830A18}"/>
    <hyperlink ref="D4" location="'Buying AL Cost - AfC'!A1" display="Agenda for Change Contract" xr:uid="{09865D8F-5201-4C4B-909D-0A9AE7F482F6}"/>
  </hyperlinks>
  <pageMargins left="0.7" right="0.7" top="0.75" bottom="0.75" header="0.3" footer="0.3"/>
  <pageSetup paperSize="9" orientation="portrait" horizontalDpi="0" verticalDpi="0" r:id="rId1"/>
  <headerFooter>
    <oddHeader>&amp;C&amp;"Calibri"&amp;12&amp;K000000 *** General – Recipients Have Full Control ***&amp;1#_x000D_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65E04-DBA8-4AB6-BB4C-76557F9FADDC}">
  <dimension ref="B1:E22"/>
  <sheetViews>
    <sheetView showGridLines="0" topLeftCell="A3" workbookViewId="0">
      <selection activeCell="C18" sqref="C18"/>
    </sheetView>
  </sheetViews>
  <sheetFormatPr defaultColWidth="8.85546875" defaultRowHeight="14.45"/>
  <cols>
    <col min="1" max="1" width="15.7109375" style="2" customWidth="1"/>
    <col min="2" max="2" width="66" style="2" customWidth="1"/>
    <col min="3" max="3" width="21.85546875" style="2" customWidth="1"/>
    <col min="4" max="4" width="8.85546875" style="2"/>
    <col min="5" max="5" width="27.140625" style="2" customWidth="1"/>
    <col min="6" max="16384" width="8.85546875" style="2"/>
  </cols>
  <sheetData>
    <row r="1" spans="2:5" ht="19.899999999999999" hidden="1" customHeight="1">
      <c r="B1" s="1">
        <v>52.143000000000001</v>
      </c>
      <c r="C1" s="1">
        <v>37.5</v>
      </c>
    </row>
    <row r="2" spans="2:5" s="3" customFormat="1" ht="13.9" hidden="1" customHeight="1">
      <c r="B2" s="27"/>
      <c r="C2" s="27"/>
      <c r="D2" s="4"/>
      <c r="E2" s="4"/>
    </row>
    <row r="3" spans="2:5" s="3" customFormat="1" ht="43.15" customHeight="1" thickBot="1">
      <c r="D3" s="4"/>
      <c r="E3" s="4"/>
    </row>
    <row r="4" spans="2:5" s="3" customFormat="1" ht="18.95" thickBot="1">
      <c r="B4" s="28" t="s">
        <v>4</v>
      </c>
      <c r="C4" s="29"/>
      <c r="D4" s="4"/>
      <c r="E4" s="4"/>
    </row>
    <row r="5" spans="2:5" s="3" customFormat="1">
      <c r="D5" s="4"/>
      <c r="E5" s="4"/>
    </row>
    <row r="6" spans="2:5" ht="18.600000000000001">
      <c r="B6" s="5" t="s">
        <v>5</v>
      </c>
      <c r="C6" s="6">
        <v>37.5</v>
      </c>
      <c r="E6" s="26" t="s">
        <v>6</v>
      </c>
    </row>
    <row r="7" spans="2:5" ht="18" customHeight="1">
      <c r="B7" s="8" t="s">
        <v>7</v>
      </c>
      <c r="C7" s="9">
        <v>37.5</v>
      </c>
      <c r="E7" s="26"/>
    </row>
    <row r="8" spans="2:5" ht="18" hidden="1" customHeight="1">
      <c r="B8" s="8" t="s">
        <v>8</v>
      </c>
      <c r="C8" s="16">
        <f>C6*$B$1</f>
        <v>1955.3625</v>
      </c>
      <c r="E8" s="26"/>
    </row>
    <row r="9" spans="2:5" ht="18" hidden="1" customHeight="1">
      <c r="B9" s="8" t="s">
        <v>9</v>
      </c>
      <c r="C9" s="16">
        <f>C8-C7</f>
        <v>1917.8625</v>
      </c>
      <c r="E9" s="26"/>
    </row>
    <row r="10" spans="2:5" ht="18" hidden="1" customHeight="1">
      <c r="B10" s="8" t="s">
        <v>10</v>
      </c>
      <c r="C10" s="17">
        <f>C9/12</f>
        <v>159.82187500000001</v>
      </c>
      <c r="E10" s="26"/>
    </row>
    <row r="11" spans="2:5" ht="18" hidden="1" customHeight="1">
      <c r="B11" s="8" t="s">
        <v>11</v>
      </c>
      <c r="C11" s="17">
        <f>C9/$B$1</f>
        <v>36.780823888153726</v>
      </c>
      <c r="E11" s="26"/>
    </row>
    <row r="12" spans="2:5" ht="18" hidden="1" customHeight="1">
      <c r="B12" s="8" t="s">
        <v>12</v>
      </c>
      <c r="C12" s="17">
        <f>C6-C11</f>
        <v>0.71917611184627361</v>
      </c>
      <c r="E12" s="26"/>
    </row>
    <row r="13" spans="2:5" ht="18.75" customHeight="1">
      <c r="B13" s="8" t="s">
        <v>13</v>
      </c>
      <c r="C13" s="10">
        <v>30000</v>
      </c>
      <c r="E13" s="26"/>
    </row>
    <row r="14" spans="2:5" ht="18.75" hidden="1" customHeight="1">
      <c r="B14" s="8" t="s">
        <v>14</v>
      </c>
      <c r="C14" s="11">
        <f>(C13/C1)*C6</f>
        <v>30000</v>
      </c>
      <c r="E14" s="26"/>
    </row>
    <row r="15" spans="2:5" ht="18.75" hidden="1" customHeight="1">
      <c r="B15" s="8" t="s">
        <v>15</v>
      </c>
      <c r="C15" s="11">
        <f>((C14/C6)*C11)</f>
        <v>29424.659110522982</v>
      </c>
      <c r="E15" s="26"/>
    </row>
    <row r="16" spans="2:5" ht="18.600000000000001">
      <c r="B16" s="8" t="s">
        <v>16</v>
      </c>
      <c r="C16" s="13">
        <v>6</v>
      </c>
      <c r="E16" s="26"/>
    </row>
    <row r="17" spans="2:5" ht="18.75" hidden="1" customHeight="1">
      <c r="B17" s="8" t="s">
        <v>17</v>
      </c>
      <c r="C17" s="12">
        <f>(C14-C15)/(B1/12*C16)</f>
        <v>22.067809273613648</v>
      </c>
      <c r="E17" s="26"/>
    </row>
    <row r="18" spans="2:5" ht="18.600000000000001">
      <c r="B18" s="13" t="s">
        <v>18</v>
      </c>
      <c r="C18" s="14">
        <f>(C17*52.143)/12</f>
        <v>95.890148246169701</v>
      </c>
      <c r="E18" s="26"/>
    </row>
    <row r="20" spans="2:5" ht="14.45" customHeight="1">
      <c r="B20" s="30" t="s">
        <v>19</v>
      </c>
      <c r="C20" s="30"/>
    </row>
    <row r="21" spans="2:5">
      <c r="B21" s="30"/>
      <c r="C21" s="30"/>
    </row>
    <row r="22" spans="2:5">
      <c r="B22" s="30"/>
      <c r="C22" s="30"/>
    </row>
  </sheetData>
  <sheetProtection sheet="1" objects="1" scenarios="1"/>
  <mergeCells count="4">
    <mergeCell ref="E6:E18"/>
    <mergeCell ref="B2:C2"/>
    <mergeCell ref="B4:C4"/>
    <mergeCell ref="B20:C22"/>
  </mergeCells>
  <dataValidations count="1">
    <dataValidation type="decimal" allowBlank="1" showInputMessage="1" showErrorMessage="1" sqref="C6:C7" xr:uid="{4B6E58AE-E907-4885-8619-A72D9F166F12}">
      <formula1>0</formula1>
      <formula2>37.5</formula2>
    </dataValidation>
  </dataValidations>
  <pageMargins left="0.7" right="0.7" top="0.75" bottom="0.75" header="0.3" footer="0.3"/>
  <pageSetup paperSize="9" orientation="landscape" r:id="rId1"/>
  <headerFooter>
    <oddHeader>&amp;C&amp;"Calibri"&amp;12&amp;K000000 *** General – Recipients Have Full Control ***&amp;1#_x000D_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93DF-33F4-4182-A608-19D42EE5A573}">
  <dimension ref="B1:I31"/>
  <sheetViews>
    <sheetView showGridLines="0" showRowColHeaders="0" topLeftCell="A3" workbookViewId="0">
      <selection activeCell="C18" sqref="C18"/>
    </sheetView>
  </sheetViews>
  <sheetFormatPr defaultColWidth="8.85546875" defaultRowHeight="14.45"/>
  <cols>
    <col min="1" max="1" width="20.85546875" style="2" customWidth="1"/>
    <col min="2" max="2" width="66.140625" style="2" customWidth="1"/>
    <col min="3" max="3" width="21.85546875" style="2" customWidth="1"/>
    <col min="4" max="4" width="9.140625" style="2"/>
    <col min="5" max="5" width="29.28515625" style="2" customWidth="1"/>
    <col min="6" max="6" width="32.42578125" style="2" customWidth="1"/>
    <col min="7" max="8" width="9.140625" style="2"/>
    <col min="9" max="9" width="0" style="2" hidden="1" customWidth="1"/>
    <col min="10" max="16384" width="8.85546875" style="2"/>
  </cols>
  <sheetData>
    <row r="1" spans="2:9" ht="19.899999999999999" hidden="1" customHeight="1">
      <c r="B1" s="1">
        <v>52.143000000000001</v>
      </c>
      <c r="C1" s="1">
        <v>12</v>
      </c>
    </row>
    <row r="2" spans="2:9" s="3" customFormat="1" ht="13.9" hidden="1" customHeight="1">
      <c r="B2" s="27"/>
      <c r="C2" s="27"/>
      <c r="D2" s="4"/>
      <c r="E2" s="4"/>
    </row>
    <row r="3" spans="2:9" s="3" customFormat="1" ht="70.150000000000006" customHeight="1" thickBot="1">
      <c r="D3" s="4"/>
      <c r="E3" s="4"/>
    </row>
    <row r="4" spans="2:9" s="3" customFormat="1" ht="18.95" thickBot="1">
      <c r="B4" s="28" t="s">
        <v>4</v>
      </c>
      <c r="C4" s="29"/>
      <c r="D4" s="4"/>
      <c r="E4" s="4"/>
    </row>
    <row r="5" spans="2:9" s="3" customFormat="1">
      <c r="D5" s="4"/>
      <c r="E5" s="4"/>
      <c r="I5" s="3">
        <v>6</v>
      </c>
    </row>
    <row r="6" spans="2:9" ht="18.600000000000001">
      <c r="B6" s="5" t="s">
        <v>20</v>
      </c>
      <c r="C6" s="6">
        <v>12</v>
      </c>
      <c r="E6" s="26" t="s">
        <v>6</v>
      </c>
      <c r="F6" s="20"/>
      <c r="I6" s="2">
        <v>12</v>
      </c>
    </row>
    <row r="7" spans="2:9" ht="18.600000000000001">
      <c r="B7" s="8" t="s">
        <v>21</v>
      </c>
      <c r="C7" s="9">
        <v>12</v>
      </c>
      <c r="E7" s="26"/>
      <c r="F7" s="20"/>
    </row>
    <row r="8" spans="2:9" ht="18" hidden="1" customHeight="1">
      <c r="B8" s="8" t="s">
        <v>22</v>
      </c>
      <c r="C8" s="16">
        <f>C6*$B$1</f>
        <v>625.71600000000001</v>
      </c>
      <c r="E8" s="26"/>
      <c r="F8" s="20"/>
    </row>
    <row r="9" spans="2:9" ht="18" hidden="1" customHeight="1">
      <c r="B9" s="8" t="s">
        <v>23</v>
      </c>
      <c r="C9" s="16">
        <f>C8-C7</f>
        <v>613.71600000000001</v>
      </c>
      <c r="E9" s="26"/>
      <c r="F9" s="20"/>
    </row>
    <row r="10" spans="2:9" ht="18" hidden="1" customHeight="1">
      <c r="B10" s="8" t="s">
        <v>24</v>
      </c>
      <c r="C10" s="17">
        <f>C9/12</f>
        <v>51.143000000000001</v>
      </c>
      <c r="E10" s="26"/>
      <c r="F10" s="20"/>
    </row>
    <row r="11" spans="2:9" ht="18" hidden="1" customHeight="1">
      <c r="B11" s="8" t="s">
        <v>25</v>
      </c>
      <c r="C11" s="17">
        <f>C9/$B$1</f>
        <v>11.769863644209194</v>
      </c>
      <c r="E11" s="26"/>
    </row>
    <row r="12" spans="2:9" ht="18" hidden="1" customHeight="1">
      <c r="B12" s="8" t="s">
        <v>26</v>
      </c>
      <c r="C12" s="17">
        <f>C6-C11</f>
        <v>0.23013635579080649</v>
      </c>
      <c r="E12" s="26"/>
    </row>
    <row r="13" spans="2:9" ht="18.600000000000001">
      <c r="B13" s="8" t="s">
        <v>13</v>
      </c>
      <c r="C13" s="10">
        <v>30000</v>
      </c>
      <c r="E13" s="26"/>
    </row>
    <row r="14" spans="2:9" ht="18" hidden="1" customHeight="1">
      <c r="B14" s="8" t="s">
        <v>14</v>
      </c>
      <c r="C14" s="11">
        <f>(C13/C1)*C6</f>
        <v>30000</v>
      </c>
      <c r="E14" s="26"/>
    </row>
    <row r="15" spans="2:9" ht="18" hidden="1" customHeight="1">
      <c r="B15" s="8" t="s">
        <v>15</v>
      </c>
      <c r="C15" s="11">
        <f>((C14/C6)*C11)</f>
        <v>29424.659110522985</v>
      </c>
      <c r="D15" s="7"/>
      <c r="E15" s="26"/>
      <c r="H15" s="7"/>
    </row>
    <row r="16" spans="2:9" ht="18.600000000000001">
      <c r="B16" s="8" t="s">
        <v>16</v>
      </c>
      <c r="C16" s="15">
        <v>6</v>
      </c>
      <c r="E16" s="26"/>
      <c r="H16" s="7"/>
    </row>
    <row r="17" spans="2:5" ht="18" hidden="1" customHeight="1">
      <c r="B17" s="8" t="s">
        <v>17</v>
      </c>
      <c r="C17" s="12">
        <f>(C14-C15)/(B1/12*C16)</f>
        <v>22.067809273613509</v>
      </c>
      <c r="E17" s="26"/>
    </row>
    <row r="18" spans="2:5" ht="18" customHeight="1">
      <c r="B18" s="13" t="s">
        <v>18</v>
      </c>
      <c r="C18" s="14">
        <f>(C17*52.143)/12</f>
        <v>95.89014824616909</v>
      </c>
      <c r="E18" s="26"/>
    </row>
    <row r="19" spans="2:5">
      <c r="E19" s="20"/>
    </row>
    <row r="20" spans="2:5">
      <c r="B20" s="31" t="s">
        <v>27</v>
      </c>
      <c r="C20" s="31"/>
      <c r="E20" s="20"/>
    </row>
    <row r="21" spans="2:5">
      <c r="B21" s="31"/>
      <c r="C21" s="31"/>
      <c r="E21" s="20"/>
    </row>
    <row r="22" spans="2:5">
      <c r="E22" s="20"/>
    </row>
    <row r="23" spans="2:5">
      <c r="E23" s="20"/>
    </row>
    <row r="24" spans="2:5">
      <c r="E24" s="20"/>
    </row>
    <row r="25" spans="2:5">
      <c r="E25" s="20"/>
    </row>
    <row r="26" spans="2:5">
      <c r="E26" s="20"/>
    </row>
    <row r="27" spans="2:5">
      <c r="E27" s="20"/>
    </row>
    <row r="28" spans="2:5">
      <c r="E28" s="20"/>
    </row>
    <row r="29" spans="2:5">
      <c r="E29" s="20"/>
    </row>
    <row r="30" spans="2:5">
      <c r="E30" s="20"/>
    </row>
    <row r="31" spans="2:5">
      <c r="E31" s="21"/>
    </row>
  </sheetData>
  <sheetProtection sheet="1" objects="1" scenarios="1"/>
  <mergeCells count="4">
    <mergeCell ref="E6:E18"/>
    <mergeCell ref="B2:C2"/>
    <mergeCell ref="B4:C4"/>
    <mergeCell ref="B20:C21"/>
  </mergeCells>
  <dataValidations count="2">
    <dataValidation allowBlank="1" showInputMessage="1" showErrorMessage="1" sqref="C16" xr:uid="{2ABEE5E5-B5E4-4479-9F6D-ACAD57BA166C}"/>
    <dataValidation type="decimal" allowBlank="1" showInputMessage="1" showErrorMessage="1" sqref="C6:C7" xr:uid="{B5F48AE6-9705-48EC-8191-F648465264FF}">
      <formula1>0</formula1>
      <formula2>12</formula2>
    </dataValidation>
  </dataValidations>
  <pageMargins left="0.7" right="0.7" top="0.75" bottom="0.75" header="0.3" footer="0.3"/>
  <pageSetup paperSize="9" orientation="landscape"/>
  <headerFooter>
    <oddHeader>&amp;C&amp;"Calibri"&amp;12&amp;K000000 *** General – Recipients Have Full Control ***&amp;1#_x000D_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DA503-BB92-4F0F-9250-35DAD9D6E286}">
  <dimension ref="B1:H21"/>
  <sheetViews>
    <sheetView showGridLines="0" showRowColHeaders="0" topLeftCell="A3" workbookViewId="0">
      <selection activeCell="C18" sqref="C18"/>
    </sheetView>
  </sheetViews>
  <sheetFormatPr defaultColWidth="8.85546875" defaultRowHeight="14.45"/>
  <cols>
    <col min="1" max="1" width="27.85546875" style="2" customWidth="1"/>
    <col min="2" max="2" width="66.140625" style="2" customWidth="1"/>
    <col min="3" max="3" width="21.85546875" style="2" customWidth="1"/>
    <col min="4" max="4" width="9.140625" style="2"/>
    <col min="5" max="5" width="26.140625" style="2" customWidth="1"/>
    <col min="6" max="7" width="9.140625" style="2"/>
    <col min="8" max="8" width="0" style="2" hidden="1" customWidth="1"/>
    <col min="9" max="16384" width="8.85546875" style="2"/>
  </cols>
  <sheetData>
    <row r="1" spans="2:8" ht="19.899999999999999" hidden="1" customHeight="1">
      <c r="B1" s="1">
        <v>52.143000000000001</v>
      </c>
      <c r="C1" s="1">
        <v>40</v>
      </c>
    </row>
    <row r="2" spans="2:8" s="3" customFormat="1" ht="13.9" hidden="1" customHeight="1">
      <c r="B2" s="27"/>
      <c r="C2" s="27"/>
      <c r="D2" s="4"/>
    </row>
    <row r="3" spans="2:8" s="3" customFormat="1" ht="39" customHeight="1">
      <c r="D3" s="4"/>
    </row>
    <row r="4" spans="2:8" s="3" customFormat="1" ht="18.600000000000001">
      <c r="B4" s="28" t="s">
        <v>4</v>
      </c>
      <c r="C4" s="29"/>
      <c r="D4" s="4"/>
    </row>
    <row r="5" spans="2:8" s="3" customFormat="1">
      <c r="D5" s="4"/>
      <c r="H5" s="3">
        <v>6</v>
      </c>
    </row>
    <row r="6" spans="2:8" ht="18.600000000000001">
      <c r="B6" s="5" t="s">
        <v>5</v>
      </c>
      <c r="C6" s="6">
        <v>40</v>
      </c>
      <c r="E6" s="26" t="s">
        <v>6</v>
      </c>
      <c r="H6" s="2">
        <v>12</v>
      </c>
    </row>
    <row r="7" spans="2:8" ht="18.600000000000001">
      <c r="B7" s="8" t="s">
        <v>7</v>
      </c>
      <c r="C7" s="9">
        <v>40</v>
      </c>
      <c r="E7" s="26"/>
    </row>
    <row r="8" spans="2:8" ht="18" hidden="1" customHeight="1">
      <c r="B8" s="8" t="s">
        <v>8</v>
      </c>
      <c r="C8" s="16">
        <f>C6*$B$1</f>
        <v>2085.7200000000003</v>
      </c>
      <c r="E8" s="26"/>
    </row>
    <row r="9" spans="2:8" ht="18" hidden="1" customHeight="1">
      <c r="B9" s="8" t="s">
        <v>9</v>
      </c>
      <c r="C9" s="16">
        <f>C8-C7</f>
        <v>2045.7200000000003</v>
      </c>
      <c r="E9" s="26"/>
    </row>
    <row r="10" spans="2:8" ht="18" hidden="1" customHeight="1">
      <c r="B10" s="8" t="s">
        <v>10</v>
      </c>
      <c r="C10" s="17">
        <f>C9/12</f>
        <v>170.47666666666669</v>
      </c>
      <c r="E10" s="26"/>
    </row>
    <row r="11" spans="2:8" ht="18" hidden="1" customHeight="1">
      <c r="B11" s="8" t="s">
        <v>11</v>
      </c>
      <c r="C11" s="17">
        <f>C9/$B$1</f>
        <v>39.232878814030649</v>
      </c>
      <c r="E11" s="26"/>
    </row>
    <row r="12" spans="2:8" ht="18" hidden="1" customHeight="1">
      <c r="B12" s="8" t="s">
        <v>12</v>
      </c>
      <c r="C12" s="17">
        <f>C6-C11</f>
        <v>0.76712118596935142</v>
      </c>
      <c r="E12" s="26"/>
    </row>
    <row r="13" spans="2:8" ht="18.600000000000001">
      <c r="B13" s="8" t="s">
        <v>13</v>
      </c>
      <c r="C13" s="10">
        <v>30000</v>
      </c>
      <c r="E13" s="26"/>
    </row>
    <row r="14" spans="2:8" ht="18" hidden="1" customHeight="1">
      <c r="B14" s="8" t="s">
        <v>14</v>
      </c>
      <c r="C14" s="11">
        <f>(C13/C1)*C6</f>
        <v>30000</v>
      </c>
      <c r="E14" s="26"/>
    </row>
    <row r="15" spans="2:8" ht="18" hidden="1" customHeight="1">
      <c r="B15" s="8" t="s">
        <v>15</v>
      </c>
      <c r="C15" s="11">
        <f>((C14/C6)*C11)</f>
        <v>29424.659110522985</v>
      </c>
      <c r="D15" s="7"/>
      <c r="E15" s="26"/>
      <c r="G15" s="7"/>
    </row>
    <row r="16" spans="2:8" ht="18.600000000000001">
      <c r="B16" s="8" t="s">
        <v>16</v>
      </c>
      <c r="C16" s="15">
        <v>6</v>
      </c>
      <c r="E16" s="26"/>
      <c r="G16" s="7"/>
    </row>
    <row r="17" spans="2:5" ht="18" hidden="1" customHeight="1">
      <c r="B17" s="8" t="s">
        <v>17</v>
      </c>
      <c r="C17" s="12">
        <f>(C14-C15)/(B1/12*C16)</f>
        <v>22.067809273613509</v>
      </c>
      <c r="E17" s="26"/>
    </row>
    <row r="18" spans="2:5" ht="18.600000000000001">
      <c r="B18" s="13" t="s">
        <v>18</v>
      </c>
      <c r="C18" s="14">
        <f>(C17*52.143)/12</f>
        <v>95.89014824616909</v>
      </c>
      <c r="E18" s="26"/>
    </row>
    <row r="20" spans="2:5">
      <c r="B20" s="31" t="s">
        <v>28</v>
      </c>
      <c r="C20" s="31"/>
    </row>
    <row r="21" spans="2:5">
      <c r="B21" s="31"/>
      <c r="C21" s="31"/>
    </row>
  </sheetData>
  <sheetProtection sheet="1" objects="1" scenarios="1"/>
  <mergeCells count="4">
    <mergeCell ref="B2:C2"/>
    <mergeCell ref="B4:C4"/>
    <mergeCell ref="B20:C21"/>
    <mergeCell ref="E6:E18"/>
  </mergeCells>
  <dataValidations count="2">
    <dataValidation allowBlank="1" showInputMessage="1" showErrorMessage="1" sqref="C16" xr:uid="{D6099EDA-471D-40E1-BA10-73C7A7FA86CF}"/>
    <dataValidation type="decimal" allowBlank="1" showInputMessage="1" showErrorMessage="1" sqref="C6:C7" xr:uid="{8AF08173-0F58-4D34-BB23-1FD9A0A3680A}">
      <formula1>0</formula1>
      <formula2>40</formula2>
    </dataValidation>
  </dataValidations>
  <pageMargins left="0.7" right="0.7" top="0.75" bottom="0.75" header="0.3" footer="0.3"/>
  <pageSetup paperSize="9" orientation="landscape" r:id="rId1"/>
  <headerFooter>
    <oddHeader>&amp;C&amp;"Calibri"&amp;12&amp;K000000 *** General – Recipients Have Full Control 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SharedWithUsers xmlns="678180d5-1668-4d0c-8ac5-dbd823a8175a">
      <UserInfo>
        <DisplayName>Emily Hall</DisplayName>
        <AccountId>9</AccountId>
        <AccountType/>
      </UserInfo>
      <UserInfo>
        <DisplayName>Charlotte Bradley</DisplayName>
        <AccountId>39</AccountId>
        <AccountType/>
      </UserInfo>
      <UserInfo>
        <DisplayName>Alison Williams (Human Resources)</DisplayName>
        <AccountId>40</AccountId>
        <AccountType/>
      </UserInfo>
      <UserInfo>
        <DisplayName>Hannah Marshall (HR)</DisplayName>
        <AccountId>42</AccountId>
        <AccountType/>
      </UserInfo>
      <UserInfo>
        <DisplayName>Laura Mardon</DisplayName>
        <AccountId>43</AccountId>
        <AccountType/>
      </UserInfo>
      <UserInfo>
        <DisplayName>Lucy Moyce</DisplayName>
        <AccountId>44</AccountId>
        <AccountType/>
      </UserInfo>
    </SharedWithUsers>
    <TaxCatchAll xmlns="678180d5-1668-4d0c-8ac5-dbd823a8175a" xsi:nil="true"/>
    <lcf76f155ced4ddcb4097134ff3c332f xmlns="5c0d2822-be05-4a2d-8641-4ec5f06ab86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A238D366D4348AB2A0268B9CE8525" ma:contentTypeVersion="16" ma:contentTypeDescription="Create a new document." ma:contentTypeScope="" ma:versionID="1edaa41caaa241bb897621624d9cf08d">
  <xsd:schema xmlns:xsd="http://www.w3.org/2001/XMLSchema" xmlns:xs="http://www.w3.org/2001/XMLSchema" xmlns:p="http://schemas.microsoft.com/office/2006/metadata/properties" xmlns:ns1="http://schemas.microsoft.com/sharepoint/v3" xmlns:ns2="5c0d2822-be05-4a2d-8641-4ec5f06ab86c" xmlns:ns3="678180d5-1668-4d0c-8ac5-dbd823a8175a" targetNamespace="http://schemas.microsoft.com/office/2006/metadata/properties" ma:root="true" ma:fieldsID="1d0572f308b0c793d9ae50ade30c53b7" ns1:_="" ns2:_="" ns3:_="">
    <xsd:import namespace="http://schemas.microsoft.com/sharepoint/v3"/>
    <xsd:import namespace="5c0d2822-be05-4a2d-8641-4ec5f06ab86c"/>
    <xsd:import namespace="678180d5-1668-4d0c-8ac5-dbd823a817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d2822-be05-4a2d-8641-4ec5f06ab8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99857f0-10fd-43ab-b745-ab4a106406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180d5-1668-4d0c-8ac5-dbd823a81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20c3b69-0eff-4296-a303-4ea16c340144}" ma:internalName="TaxCatchAll" ma:showField="CatchAllData" ma:web="678180d5-1668-4d0c-8ac5-dbd823a817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1CDA97-C696-45B7-88E5-4C44797F70D8}"/>
</file>

<file path=customXml/itemProps2.xml><?xml version="1.0" encoding="utf-8"?>
<ds:datastoreItem xmlns:ds="http://schemas.openxmlformats.org/officeDocument/2006/customXml" ds:itemID="{8099441D-8D4E-41ED-B7E7-62BBA4D9EFF3}"/>
</file>

<file path=customXml/itemProps3.xml><?xml version="1.0" encoding="utf-8"?>
<ds:datastoreItem xmlns:ds="http://schemas.openxmlformats.org/officeDocument/2006/customXml" ds:itemID="{C4015AD1-4F40-4346-8033-FBF3C6039A89}"/>
</file>

<file path=docMetadata/LabelInfo.xml><?xml version="1.0" encoding="utf-8"?>
<clbl:labelList xmlns:clbl="http://schemas.microsoft.com/office/2020/mipLabelMetadata">
  <clbl:label id="{d42255ec-e1af-44ac-b676-7700d3d39603}" enabled="1" method="Standard" siteId="{1a07c565-b111-42d0-ada8-16998c72bd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Hospitals Birmingham NHS Foundation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Palmer</dc:creator>
  <cp:keywords/>
  <dc:description/>
  <cp:lastModifiedBy/>
  <cp:revision/>
  <dcterms:created xsi:type="dcterms:W3CDTF">2023-06-16T10:15:15Z</dcterms:created>
  <dcterms:modified xsi:type="dcterms:W3CDTF">2026-08-19T09:04:08Z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0x0101003BEA238D366D4348AB2A0268B9CE8525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